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dsjednik - SZOM\Desktop\SZOM DOKUMENTI 1\SZOM DOKUMENTI\IO\26. sjednica IO 08.01.2025\Dokumetacija\"/>
    </mc:Choice>
  </mc:AlternateContent>
  <xr:revisionPtr revIDLastSave="0" documentId="13_ncr:1_{1E046628-63C4-411C-B7D1-3496D9DD0D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3" i="1" l="1"/>
  <c r="H33" i="1" s="1"/>
  <c r="H266" i="1" s="1"/>
  <c r="H69" i="1"/>
  <c r="H70" i="1"/>
  <c r="H71" i="1"/>
  <c r="H72" i="1"/>
  <c r="H73" i="1"/>
  <c r="H74" i="1"/>
  <c r="H75" i="1"/>
  <c r="H76" i="1"/>
  <c r="H77" i="1"/>
  <c r="H78" i="1"/>
  <c r="H257" i="1"/>
  <c r="H258" i="1"/>
  <c r="H256" i="1"/>
  <c r="H255" i="1"/>
  <c r="H254" i="1"/>
  <c r="H253" i="1"/>
  <c r="H252" i="1"/>
  <c r="H251" i="1"/>
  <c r="H250" i="1"/>
  <c r="H249" i="1"/>
  <c r="H240" i="1"/>
  <c r="H239" i="1"/>
  <c r="H238" i="1"/>
  <c r="H237" i="1"/>
  <c r="H236" i="1"/>
  <c r="H235" i="1"/>
  <c r="H234" i="1"/>
  <c r="H233" i="1"/>
  <c r="H227" i="1"/>
  <c r="H226" i="1"/>
  <c r="H225" i="1"/>
  <c r="H224" i="1"/>
  <c r="H223" i="1"/>
  <c r="H222" i="1"/>
  <c r="H221" i="1"/>
  <c r="H220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195" i="1"/>
  <c r="H194" i="1"/>
  <c r="H193" i="1"/>
  <c r="H192" i="1"/>
  <c r="H185" i="1"/>
  <c r="H184" i="1"/>
  <c r="H191" i="1"/>
  <c r="H190" i="1"/>
  <c r="H189" i="1"/>
  <c r="H188" i="1"/>
  <c r="H187" i="1"/>
  <c r="H186" i="1"/>
  <c r="H62" i="1"/>
  <c r="H175" i="1"/>
  <c r="H174" i="1"/>
  <c r="H173" i="1"/>
  <c r="H172" i="1"/>
  <c r="H171" i="1"/>
  <c r="H164" i="1"/>
  <c r="H163" i="1"/>
  <c r="H162" i="1"/>
  <c r="H161" i="1"/>
  <c r="H153" i="1"/>
  <c r="H152" i="1"/>
  <c r="H151" i="1"/>
  <c r="H150" i="1"/>
  <c r="H143" i="1"/>
  <c r="H142" i="1"/>
  <c r="H141" i="1"/>
  <c r="H140" i="1"/>
  <c r="H133" i="1"/>
  <c r="H132" i="1"/>
  <c r="H131" i="1"/>
  <c r="H130" i="1"/>
  <c r="H123" i="1"/>
  <c r="H122" i="1"/>
  <c r="H121" i="1"/>
  <c r="H120" i="1"/>
  <c r="H114" i="1"/>
  <c r="H113" i="1"/>
  <c r="H112" i="1"/>
  <c r="H111" i="1"/>
  <c r="H105" i="1"/>
  <c r="H104" i="1"/>
  <c r="H103" i="1"/>
  <c r="H102" i="1"/>
  <c r="H96" i="1"/>
  <c r="H95" i="1"/>
  <c r="H94" i="1"/>
  <c r="H93" i="1"/>
  <c r="K67" i="1"/>
  <c r="H54" i="1"/>
  <c r="H53" i="1"/>
  <c r="H48" i="1"/>
  <c r="H56" i="1"/>
  <c r="H55" i="1"/>
  <c r="H52" i="1"/>
  <c r="H51" i="1"/>
  <c r="H50" i="1"/>
  <c r="H49" i="1"/>
  <c r="H47" i="1"/>
  <c r="H39" i="1"/>
</calcChain>
</file>

<file path=xl/sharedStrings.xml><?xml version="1.0" encoding="utf-8"?>
<sst xmlns="http://schemas.openxmlformats.org/spreadsheetml/2006/main" count="132" uniqueCount="93">
  <si>
    <t>OBRAZAC PRIJAVE NA NATJEČAJ ZA SUFINANCIRANJE</t>
  </si>
  <si>
    <t xml:space="preserve"> ZA PROGRAM VREDNOVANJA REZULTATA</t>
  </si>
  <si>
    <t>NAZIV UDRUGE</t>
  </si>
  <si>
    <t>ADRESA</t>
  </si>
  <si>
    <t>FUNKCIJA</t>
  </si>
  <si>
    <t>TELEFON</t>
  </si>
  <si>
    <t>E-MAIL</t>
  </si>
  <si>
    <t>GODINA OSNUTKA</t>
  </si>
  <si>
    <t xml:space="preserve">ODGOVORNA OSOBA </t>
  </si>
  <si>
    <t xml:space="preserve">BROJ REGISTRIRANIH </t>
  </si>
  <si>
    <t>SPORTAŠA</t>
  </si>
  <si>
    <t>OLIMPIJSKI</t>
  </si>
  <si>
    <t>TROŠKOVI NATJECANJA</t>
  </si>
  <si>
    <t>Juniori / U18</t>
  </si>
  <si>
    <t>Kadeti / U14</t>
  </si>
  <si>
    <t>U9</t>
  </si>
  <si>
    <t>KATEGORIJA</t>
  </si>
  <si>
    <t>Mlađi juniori / U16</t>
  </si>
  <si>
    <t>MASOVNOST</t>
  </si>
  <si>
    <t>BROJ UZRASNIH NATJECATELJSKIH</t>
  </si>
  <si>
    <t>Seniori</t>
  </si>
  <si>
    <t>Mlađi seniori</t>
  </si>
  <si>
    <t>Stariji pioniri</t>
  </si>
  <si>
    <t xml:space="preserve">Mlađi pioniri </t>
  </si>
  <si>
    <t>U11</t>
  </si>
  <si>
    <t xml:space="preserve">Mlađi kadeti </t>
  </si>
  <si>
    <t xml:space="preserve">ISPUNITE SAMO POLJA U </t>
  </si>
  <si>
    <t xml:space="preserve"> BOJI</t>
  </si>
  <si>
    <t>MOBITEL</t>
  </si>
  <si>
    <t>Mlađi kadeti</t>
  </si>
  <si>
    <t>bodovi</t>
  </si>
  <si>
    <t>Rezultat</t>
  </si>
  <si>
    <t>Provjerite unos</t>
  </si>
  <si>
    <t>KVALITETA REZULTATA UDRUGE</t>
  </si>
  <si>
    <t>Broj natjecanja max 30</t>
  </si>
  <si>
    <t>sud</t>
  </si>
  <si>
    <t>Olimpijske igre</t>
  </si>
  <si>
    <t>Plasman</t>
  </si>
  <si>
    <t xml:space="preserve">Svjetski športski rejting, svjetski kup u olimpijskim sportovima disciplinama i granama </t>
  </si>
  <si>
    <t>Svjetsko prvenstvo u olimpijskim sportovim, disciplinama i granama</t>
  </si>
  <si>
    <t xml:space="preserve">Europska prvenstva u olimpijskim sportovima disciplinama i granama </t>
  </si>
  <si>
    <t xml:space="preserve">Svjetska prvenstva u neolimpijskim sportovima, disciplinama i granama </t>
  </si>
  <si>
    <t xml:space="preserve">Europski športski rejting, europski kup u olimpijskim disciplinama </t>
  </si>
  <si>
    <t xml:space="preserve">Svjetski športski rejting,svjetski kup u neolimpijskim disciplinama i sportovima </t>
  </si>
  <si>
    <t xml:space="preserve">Sv .juniorsko prvenstvo u olimpijskim sportovima </t>
  </si>
  <si>
    <t xml:space="preserve">Europska prvenstva u neolimpijskim disciplinama i sportovima,  </t>
  </si>
  <si>
    <t>Mediteranske igre, Olimpijske igre mladih</t>
  </si>
  <si>
    <t xml:space="preserve">Europsko juniorsko prvenstvo u olimpijskim sportovima, </t>
  </si>
  <si>
    <t xml:space="preserve">Europski olimpijski dani mladih </t>
  </si>
  <si>
    <t xml:space="preserve">Europski športski rejting, europski rekord, europski kup u neolimpijskim sportovima, </t>
  </si>
  <si>
    <t>Upisati plasman 1, 2 ili 3 za prvo, drugo odnosno treće mjesto te 4 za sudjelovanje</t>
  </si>
  <si>
    <t>Svjetski kup</t>
  </si>
  <si>
    <t xml:space="preserve">ostali Europski kupovi </t>
  </si>
  <si>
    <t>ostala međunarodna natjecanja</t>
  </si>
  <si>
    <t>Natjecanje</t>
  </si>
  <si>
    <t xml:space="preserve">Kup Europskih prvaka </t>
  </si>
  <si>
    <t xml:space="preserve">Kup Europskih kupova </t>
  </si>
  <si>
    <r>
      <t>Kvaliteta rezultata udruge na međunarodnim natjecanjima</t>
    </r>
    <r>
      <rPr>
        <sz val="9"/>
        <color indexed="8"/>
        <rFont val="Arial"/>
        <family val="2"/>
        <charset val="238"/>
      </rPr>
      <t xml:space="preserve"> </t>
    </r>
  </si>
  <si>
    <t>Rezultati na međunarodnim klubskim natjecanjima</t>
  </si>
  <si>
    <r>
      <t>Kvaliteta rezultata udruge na domaćim natjecanjima</t>
    </r>
    <r>
      <rPr>
        <sz val="9"/>
        <color indexed="8"/>
        <rFont val="Arial"/>
        <family val="2"/>
        <charset val="238"/>
      </rPr>
      <t xml:space="preserve"> </t>
    </r>
  </si>
  <si>
    <t>Ime sportaša/ekipe</t>
  </si>
  <si>
    <t>Ukoliko je više sportaša/ekipa osvajalo medalje na navedenim natjecanjima koristiti za svakog</t>
  </si>
  <si>
    <t xml:space="preserve">sportaša/ekipu posebno polje </t>
  </si>
  <si>
    <t>Državni rang natjecanja (seniori, juniori, kadeti, ml kadeti, pioniri, ml pioniri,U11, U9)</t>
  </si>
  <si>
    <t>Regionalni rang natjecanja (seniori, juniori, kadeti, ml kadeti, pioniri, ml pioniri,U11, U9)</t>
  </si>
  <si>
    <t>Kup seniori</t>
  </si>
  <si>
    <t>Kup sve kategorije mlađe od seniora</t>
  </si>
  <si>
    <t>SLOŽENOST SUSTAVA NATJECANJA</t>
  </si>
  <si>
    <t xml:space="preserve">kup sustav natjecanja </t>
  </si>
  <si>
    <t>Natječemo se u sportu u kojem se natjecanje odvija:</t>
  </si>
  <si>
    <t xml:space="preserve">u 5 ili više liga </t>
  </si>
  <si>
    <t xml:space="preserve">u 4 lige </t>
  </si>
  <si>
    <t xml:space="preserve">u 3 lige </t>
  </si>
  <si>
    <t xml:space="preserve">u dvije lige s najmanje 24 kluba </t>
  </si>
  <si>
    <t xml:space="preserve">u dvije lige s najmanje 16 klubova </t>
  </si>
  <si>
    <t xml:space="preserve">u jednoj ligi sa najmanje 10 klubova </t>
  </si>
  <si>
    <t xml:space="preserve">u jednoj ligi sa manje od 10 klubova </t>
  </si>
  <si>
    <t xml:space="preserve">turnirskim sustavom na više razina </t>
  </si>
  <si>
    <t xml:space="preserve">turnirskim sustavom na samo jednoj razini </t>
  </si>
  <si>
    <t>Upisati "DA" ili "NE"</t>
  </si>
  <si>
    <t>službenih rezultata natjecanja, popisa registriranih</t>
  </si>
  <si>
    <t>sportaša ovjerenog od strane nacionalnog</t>
  </si>
  <si>
    <t>UKUPAN BROJ BODOVA ZA VAŠU UDRUGU</t>
  </si>
  <si>
    <t>ZA UDRUGE EKIPNOG SPORTA</t>
  </si>
  <si>
    <t>STATUS SPORTA (upisati DA ukoliko je sport olimpijski)</t>
  </si>
  <si>
    <t>ODGOVORNA OSOBA ZA ZASTUPANJE UDRUGE/KLUBA</t>
  </si>
  <si>
    <t>potpis i pečat</t>
  </si>
  <si>
    <r>
      <t xml:space="preserve">Upisati 1 pored svake uzrasne kategorije u kojoj udruga ima </t>
    </r>
    <r>
      <rPr>
        <b/>
        <u/>
        <sz val="10"/>
        <rFont val="Arial"/>
        <family val="2"/>
        <charset val="238"/>
      </rPr>
      <t>minimalno 8 registriranih natjecatelja</t>
    </r>
    <r>
      <rPr>
        <b/>
        <sz val="10"/>
        <rFont val="Arial"/>
        <family val="2"/>
        <charset val="238"/>
      </rPr>
      <t xml:space="preserve"> (dokazati popisom sportaša ovjerenim od saveza).</t>
    </r>
  </si>
  <si>
    <t>Upisuje se samo 2 najbolja rezultata u godini za svaku ekipu na određenom nivou natjecanja. Za kup natjecanja prijavljuje se ukupni rezultat kupa.</t>
  </si>
  <si>
    <t>Za sve upisane podatke potrebno je priložiti dokaze poput</t>
  </si>
  <si>
    <t>sportskog saveza i sl.</t>
  </si>
  <si>
    <t>I RADA UDRUGA ČLANICA SPORTSKE ZAJEDNICE OPĆINE MEDULIN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</si>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</sst>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6"/>
      <color indexed="8"/>
      <name val="Calibri"/>
      <family val="2"/>
      <charset val="238"/>
    </font>
    <font>
      <sz val="8"/>
      <color indexed="10"/>
      <name val="Calibri"/>
      <family val="2"/>
      <charset val="238"/>
    </font>
    <font>
      <b/>
      <i/>
      <sz val="8"/>
      <name val="Arial"/>
      <family val="2"/>
      <charset val="238"/>
    </font>
    <font>
      <i/>
      <sz val="7"/>
      <color indexed="8"/>
      <name val="Calibri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7" fillId="2" borderId="0" xfId="0" applyFont="1" applyFill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8" fillId="0" borderId="0" xfId="0" applyFont="1"/>
    <xf numFmtId="0" fontId="0" fillId="3" borderId="9" xfId="0" applyFill="1" applyBorder="1" applyAlignment="1">
      <alignment horizontal="center"/>
    </xf>
    <xf numFmtId="0" fontId="4" fillId="0" borderId="0" xfId="0" applyFont="1" applyAlignment="1">
      <alignment horizontal="right" vertical="top"/>
    </xf>
    <xf numFmtId="0" fontId="4" fillId="3" borderId="9" xfId="0" applyFont="1" applyFill="1" applyBorder="1" applyAlignment="1">
      <alignment horizontal="right" vertical="top"/>
    </xf>
    <xf numFmtId="0" fontId="9" fillId="0" borderId="13" xfId="0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3" borderId="15" xfId="0" applyFont="1" applyFill="1" applyBorder="1"/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7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" fontId="0" fillId="3" borderId="9" xfId="0" applyNumberFormat="1" applyFill="1" applyBorder="1"/>
    <xf numFmtId="0" fontId="16" fillId="0" borderId="19" xfId="0" applyFont="1" applyBorder="1" applyAlignment="1">
      <alignment vertical="top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4" fillId="0" borderId="10" xfId="0" applyFont="1" applyBorder="1" applyAlignment="1">
      <alignment vertical="top"/>
    </xf>
    <xf numFmtId="0" fontId="17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0" fillId="4" borderId="9" xfId="0" applyFill="1" applyBorder="1" applyProtection="1">
      <protection hidden="1"/>
    </xf>
    <xf numFmtId="0" fontId="0" fillId="0" borderId="0" xfId="0" applyProtection="1">
      <protection hidden="1"/>
    </xf>
    <xf numFmtId="0" fontId="22" fillId="3" borderId="9" xfId="0" applyFont="1" applyFill="1" applyBorder="1"/>
    <xf numFmtId="0" fontId="2" fillId="0" borderId="0" xfId="0" applyFont="1" applyAlignment="1">
      <alignment horizontal="center" vertical="center"/>
    </xf>
    <xf numFmtId="2" fontId="0" fillId="5" borderId="15" xfId="0" applyNumberFormat="1" applyFill="1" applyBorder="1" applyProtection="1">
      <protection hidden="1"/>
    </xf>
    <xf numFmtId="0" fontId="24" fillId="0" borderId="0" xfId="0" applyFont="1" applyAlignment="1">
      <alignment vertical="top"/>
    </xf>
    <xf numFmtId="0" fontId="10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91440</xdr:rowOff>
    </xdr:from>
    <xdr:to>
      <xdr:col>9</xdr:col>
      <xdr:colOff>190500</xdr:colOff>
      <xdr:row>4</xdr:row>
      <xdr:rowOff>160020</xdr:rowOff>
    </xdr:to>
    <xdr:pic>
      <xdr:nvPicPr>
        <xdr:cNvPr id="1036" name="Picture 1" descr="LOGO1">
          <a:extLst>
            <a:ext uri="{FF2B5EF4-FFF2-40B4-BE49-F238E27FC236}">
              <a16:creationId xmlns:a16="http://schemas.microsoft.com/office/drawing/2014/main" id="{A375E390-ABC7-4AF4-9B3B-69BB90B4B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91440"/>
          <a:ext cx="499872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273"/>
  <sheetViews>
    <sheetView tabSelected="1" topLeftCell="A252" zoomScale="130" workbookViewId="0">
      <selection activeCell="F34" sqref="F34"/>
    </sheetView>
  </sheetViews>
  <sheetFormatPr defaultRowHeight="13.2" x14ac:dyDescent="0.25"/>
  <cols>
    <col min="1" max="1" width="2" customWidth="1"/>
    <col min="3" max="3" width="10.6640625" customWidth="1"/>
    <col min="8" max="8" width="10.6640625" customWidth="1"/>
  </cols>
  <sheetData>
    <row r="7" spans="2:6" ht="15.6" x14ac:dyDescent="0.3">
      <c r="E7" s="1"/>
      <c r="F7" s="1" t="s">
        <v>0</v>
      </c>
    </row>
    <row r="8" spans="2:6" x14ac:dyDescent="0.25">
      <c r="E8" s="2"/>
      <c r="F8" s="2" t="s">
        <v>1</v>
      </c>
    </row>
    <row r="9" spans="2:6" x14ac:dyDescent="0.25">
      <c r="E9" s="2"/>
      <c r="F9" s="2" t="s">
        <v>91</v>
      </c>
    </row>
    <row r="10" spans="2:6" x14ac:dyDescent="0.25">
      <c r="E10" s="2"/>
      <c r="F10" s="61" t="s">
        <v>92</v>
      </c>
    </row>
    <row r="11" spans="2:6" x14ac:dyDescent="0.25">
      <c r="F11" s="57" t="s">
        <v>83</v>
      </c>
    </row>
    <row r="12" spans="2:6" ht="13.8" thickBot="1" x14ac:dyDescent="0.3"/>
    <row r="13" spans="2:6" ht="13.8" thickBot="1" x14ac:dyDescent="0.3">
      <c r="B13" s="35" t="s">
        <v>26</v>
      </c>
      <c r="C13" s="16"/>
      <c r="D13" s="36"/>
      <c r="E13" s="35" t="s">
        <v>27</v>
      </c>
    </row>
    <row r="14" spans="2:6" x14ac:dyDescent="0.25">
      <c r="E14" s="15"/>
    </row>
    <row r="15" spans="2:6" x14ac:dyDescent="0.25">
      <c r="E15" s="15"/>
    </row>
    <row r="17" spans="2:8" x14ac:dyDescent="0.25">
      <c r="B17" s="3" t="s">
        <v>2</v>
      </c>
      <c r="D17" s="5"/>
      <c r="E17" s="6"/>
      <c r="F17" s="6"/>
      <c r="G17" s="6"/>
      <c r="H17" s="7"/>
    </row>
    <row r="18" spans="2:8" x14ac:dyDescent="0.25">
      <c r="B18" s="3"/>
      <c r="D18" s="11"/>
      <c r="E18" s="12"/>
      <c r="F18" s="12"/>
      <c r="G18" s="12"/>
      <c r="H18" s="13"/>
    </row>
    <row r="19" spans="2:8" x14ac:dyDescent="0.25">
      <c r="B19" s="3"/>
    </row>
    <row r="20" spans="2:8" x14ac:dyDescent="0.25">
      <c r="B20" s="3"/>
      <c r="D20" s="5"/>
      <c r="E20" s="6"/>
      <c r="F20" s="6"/>
      <c r="G20" s="6"/>
      <c r="H20" s="7"/>
    </row>
    <row r="21" spans="2:8" x14ac:dyDescent="0.25">
      <c r="B21" s="3" t="s">
        <v>3</v>
      </c>
      <c r="D21" s="8"/>
      <c r="E21" s="9"/>
      <c r="F21" s="9"/>
      <c r="G21" s="9"/>
      <c r="H21" s="10"/>
    </row>
    <row r="22" spans="2:8" x14ac:dyDescent="0.25">
      <c r="B22" s="3"/>
      <c r="D22" s="11"/>
      <c r="E22" s="12"/>
      <c r="F22" s="12"/>
      <c r="G22" s="12"/>
      <c r="H22" s="13"/>
    </row>
    <row r="23" spans="2:8" x14ac:dyDescent="0.25">
      <c r="B23" s="3"/>
    </row>
    <row r="24" spans="2:8" x14ac:dyDescent="0.25">
      <c r="B24" s="3" t="s">
        <v>5</v>
      </c>
      <c r="D24" s="5"/>
      <c r="E24" s="6"/>
      <c r="F24" s="6"/>
      <c r="G24" s="6"/>
      <c r="H24" s="7"/>
    </row>
    <row r="25" spans="2:8" x14ac:dyDescent="0.25">
      <c r="B25" s="3" t="s">
        <v>28</v>
      </c>
      <c r="D25" s="8"/>
      <c r="E25" s="9"/>
      <c r="F25" s="9"/>
      <c r="G25" s="9"/>
      <c r="H25" s="10"/>
    </row>
    <row r="26" spans="2:8" x14ac:dyDescent="0.25">
      <c r="B26" s="3" t="s">
        <v>6</v>
      </c>
      <c r="D26" s="11"/>
      <c r="E26" s="12"/>
      <c r="F26" s="12"/>
      <c r="G26" s="12"/>
      <c r="H26" s="13"/>
    </row>
    <row r="27" spans="2:8" x14ac:dyDescent="0.25">
      <c r="B27" s="3"/>
    </row>
    <row r="28" spans="2:8" x14ac:dyDescent="0.25">
      <c r="B28" s="3" t="s">
        <v>8</v>
      </c>
      <c r="D28" s="26"/>
      <c r="E28" s="27"/>
      <c r="F28" s="27"/>
      <c r="G28" s="27"/>
      <c r="H28" s="28"/>
    </row>
    <row r="29" spans="2:8" x14ac:dyDescent="0.25">
      <c r="B29" s="3"/>
    </row>
    <row r="30" spans="2:8" x14ac:dyDescent="0.25">
      <c r="B30" s="3" t="s">
        <v>4</v>
      </c>
      <c r="D30" s="26"/>
      <c r="E30" s="27"/>
      <c r="F30" s="27"/>
      <c r="G30" s="27"/>
      <c r="H30" s="28"/>
    </row>
    <row r="31" spans="2:8" x14ac:dyDescent="0.25">
      <c r="B31" s="3"/>
    </row>
    <row r="32" spans="2:8" x14ac:dyDescent="0.25">
      <c r="B32" s="3"/>
    </row>
    <row r="33" spans="2:8" x14ac:dyDescent="0.25">
      <c r="B33" s="3" t="s">
        <v>7</v>
      </c>
      <c r="D33" s="30"/>
      <c r="F33" s="58">
        <f>2026-D33</f>
        <v>2026</v>
      </c>
      <c r="H33" s="58">
        <f>F33/5</f>
        <v>405.2</v>
      </c>
    </row>
    <row r="37" spans="2:8" x14ac:dyDescent="0.25">
      <c r="B37" s="25" t="s">
        <v>18</v>
      </c>
      <c r="C37" s="4"/>
      <c r="D37" s="4"/>
      <c r="E37" s="4"/>
      <c r="F37" s="4"/>
      <c r="G37" s="4"/>
      <c r="H37" s="4"/>
    </row>
    <row r="39" spans="2:8" x14ac:dyDescent="0.25">
      <c r="B39" s="3" t="s">
        <v>9</v>
      </c>
      <c r="D39" s="14"/>
      <c r="H39" s="58">
        <f>D39/7</f>
        <v>0</v>
      </c>
    </row>
    <row r="40" spans="2:8" x14ac:dyDescent="0.25">
      <c r="B40" s="3" t="s">
        <v>10</v>
      </c>
    </row>
    <row r="41" spans="2:8" x14ac:dyDescent="0.25">
      <c r="B41" s="3"/>
    </row>
    <row r="42" spans="2:8" x14ac:dyDescent="0.25">
      <c r="B42" s="3" t="s">
        <v>19</v>
      </c>
    </row>
    <row r="43" spans="2:8" x14ac:dyDescent="0.25">
      <c r="B43" s="3" t="s">
        <v>16</v>
      </c>
    </row>
    <row r="44" spans="2:8" x14ac:dyDescent="0.25">
      <c r="B44" s="3"/>
    </row>
    <row r="45" spans="2:8" ht="30.6" customHeight="1" x14ac:dyDescent="0.25">
      <c r="B45" s="67" t="s">
        <v>87</v>
      </c>
      <c r="C45" s="67"/>
      <c r="D45" s="67"/>
      <c r="E45" s="67"/>
      <c r="F45" s="67"/>
      <c r="G45" s="67"/>
      <c r="H45" s="67"/>
    </row>
    <row r="46" spans="2:8" x14ac:dyDescent="0.25">
      <c r="B46" s="3"/>
    </row>
    <row r="47" spans="2:8" x14ac:dyDescent="0.25">
      <c r="B47" s="23" t="s">
        <v>20</v>
      </c>
      <c r="C47" s="24"/>
      <c r="D47" s="14"/>
      <c r="H47" s="58">
        <f>IF(D47=1,1,0)</f>
        <v>0</v>
      </c>
    </row>
    <row r="48" spans="2:8" x14ac:dyDescent="0.25">
      <c r="B48" s="23" t="s">
        <v>21</v>
      </c>
      <c r="C48" s="24"/>
      <c r="D48" s="14"/>
      <c r="H48" s="58">
        <f>IF(D48=1,1,0)</f>
        <v>0</v>
      </c>
    </row>
    <row r="49" spans="2:8" x14ac:dyDescent="0.25">
      <c r="B49" s="23" t="s">
        <v>13</v>
      </c>
      <c r="C49" s="24"/>
      <c r="D49" s="14"/>
      <c r="H49" s="58">
        <f>IF(D49=1,2,0)</f>
        <v>0</v>
      </c>
    </row>
    <row r="50" spans="2:8" x14ac:dyDescent="0.25">
      <c r="B50" s="23" t="s">
        <v>17</v>
      </c>
      <c r="C50" s="24"/>
      <c r="D50" s="14"/>
      <c r="H50" s="58">
        <f t="shared" ref="H50:H56" si="0">IF(D50=1,2,0)</f>
        <v>0</v>
      </c>
    </row>
    <row r="51" spans="2:8" x14ac:dyDescent="0.25">
      <c r="B51" s="23" t="s">
        <v>14</v>
      </c>
      <c r="C51" s="24"/>
      <c r="D51" s="14"/>
      <c r="H51" s="58">
        <f t="shared" si="0"/>
        <v>0</v>
      </c>
    </row>
    <row r="52" spans="2:8" x14ac:dyDescent="0.25">
      <c r="B52" s="23" t="s">
        <v>25</v>
      </c>
      <c r="C52" s="24"/>
      <c r="D52" s="14"/>
      <c r="H52" s="58">
        <f t="shared" si="0"/>
        <v>0</v>
      </c>
    </row>
    <row r="53" spans="2:8" x14ac:dyDescent="0.25">
      <c r="B53" s="23" t="s">
        <v>22</v>
      </c>
      <c r="C53" s="24"/>
      <c r="D53" s="14"/>
      <c r="H53" s="58">
        <f t="shared" si="0"/>
        <v>0</v>
      </c>
    </row>
    <row r="54" spans="2:8" x14ac:dyDescent="0.25">
      <c r="B54" s="23" t="s">
        <v>23</v>
      </c>
      <c r="C54" s="24"/>
      <c r="D54" s="14"/>
      <c r="H54" s="58">
        <f t="shared" si="0"/>
        <v>0</v>
      </c>
    </row>
    <row r="55" spans="2:8" x14ac:dyDescent="0.25">
      <c r="B55" s="23" t="s">
        <v>24</v>
      </c>
      <c r="C55" s="24"/>
      <c r="D55" s="14"/>
      <c r="H55" s="58">
        <f t="shared" si="0"/>
        <v>0</v>
      </c>
    </row>
    <row r="56" spans="2:8" x14ac:dyDescent="0.25">
      <c r="B56" s="23" t="s">
        <v>15</v>
      </c>
      <c r="C56" s="24"/>
      <c r="D56" s="14"/>
      <c r="H56" s="58">
        <f t="shared" si="0"/>
        <v>0</v>
      </c>
    </row>
    <row r="57" spans="2:8" x14ac:dyDescent="0.25">
      <c r="B57" s="23"/>
      <c r="C57" s="24"/>
    </row>
    <row r="58" spans="2:8" x14ac:dyDescent="0.25">
      <c r="B58" s="23"/>
      <c r="C58" s="24"/>
    </row>
    <row r="59" spans="2:8" x14ac:dyDescent="0.25">
      <c r="B59" s="3"/>
    </row>
    <row r="60" spans="2:8" x14ac:dyDescent="0.25">
      <c r="B60" s="66" t="s">
        <v>84</v>
      </c>
      <c r="C60" s="66"/>
      <c r="D60" s="66"/>
      <c r="E60" s="66"/>
      <c r="F60" s="66"/>
      <c r="G60" s="66"/>
      <c r="H60" s="66"/>
    </row>
    <row r="61" spans="2:8" x14ac:dyDescent="0.25">
      <c r="B61" s="3"/>
    </row>
    <row r="62" spans="2:8" x14ac:dyDescent="0.25">
      <c r="B62" s="29" t="s">
        <v>11</v>
      </c>
      <c r="D62" s="60"/>
      <c r="H62" s="58">
        <f>IF(D62="DA",10,5)</f>
        <v>5</v>
      </c>
    </row>
    <row r="63" spans="2:8" x14ac:dyDescent="0.25">
      <c r="B63" s="3"/>
    </row>
    <row r="64" spans="2:8" x14ac:dyDescent="0.25">
      <c r="B64" s="3"/>
    </row>
    <row r="65" spans="2:11" x14ac:dyDescent="0.25">
      <c r="B65" s="25" t="s">
        <v>12</v>
      </c>
      <c r="C65" s="4"/>
      <c r="D65" s="4"/>
      <c r="E65" s="4"/>
      <c r="F65" s="4"/>
      <c r="G65" s="4"/>
      <c r="H65" s="4"/>
    </row>
    <row r="66" spans="2:11" x14ac:dyDescent="0.25">
      <c r="B66" s="3"/>
    </row>
    <row r="67" spans="2:11" x14ac:dyDescent="0.25">
      <c r="B67" s="20"/>
      <c r="C67" s="20"/>
      <c r="D67" s="64" t="s">
        <v>34</v>
      </c>
      <c r="E67" s="17"/>
      <c r="F67" s="20"/>
      <c r="K67" t="str">
        <f>IF(ISNUMBER(D69),VLOOKUP(D69,Sheet2!$B$3:$C$16,2),"")</f>
        <v/>
      </c>
    </row>
    <row r="68" spans="2:11" x14ac:dyDescent="0.25">
      <c r="B68" s="20"/>
      <c r="C68" s="20"/>
      <c r="D68" s="65"/>
      <c r="E68" s="17"/>
      <c r="F68" s="20"/>
    </row>
    <row r="69" spans="2:11" x14ac:dyDescent="0.25">
      <c r="B69" s="21" t="s">
        <v>20</v>
      </c>
      <c r="C69" s="22"/>
      <c r="D69" s="19"/>
      <c r="E69" s="18"/>
      <c r="F69" s="18"/>
      <c r="H69" s="58" t="str">
        <f>IF(ISNUMBER(D69),VLOOKUP(D69,Sheet2!$B$3:$C$16,2),"")</f>
        <v/>
      </c>
    </row>
    <row r="70" spans="2:11" x14ac:dyDescent="0.25">
      <c r="B70" s="21" t="s">
        <v>21</v>
      </c>
      <c r="C70" s="22"/>
      <c r="D70" s="19"/>
      <c r="E70" s="18"/>
      <c r="F70" s="18"/>
      <c r="H70" s="58" t="str">
        <f>IF(ISNUMBER(D70),VLOOKUP(D70,Sheet2!$B$3:$C$16,2),"")</f>
        <v/>
      </c>
    </row>
    <row r="71" spans="2:11" x14ac:dyDescent="0.25">
      <c r="B71" s="21" t="s">
        <v>13</v>
      </c>
      <c r="C71" s="22"/>
      <c r="D71" s="19"/>
      <c r="E71" s="18"/>
      <c r="F71" s="18"/>
      <c r="H71" s="58" t="str">
        <f>IF(ISNUMBER(D71),VLOOKUP(D71,Sheet2!$B$3:$C$16,2),"")</f>
        <v/>
      </c>
    </row>
    <row r="72" spans="2:11" x14ac:dyDescent="0.25">
      <c r="B72" s="21" t="s">
        <v>17</v>
      </c>
      <c r="C72" s="22"/>
      <c r="D72" s="19"/>
      <c r="E72" s="18"/>
      <c r="F72" s="18"/>
      <c r="H72" s="58" t="str">
        <f>IF(ISNUMBER(D72),VLOOKUP(D72,Sheet2!$B$3:$C$16,2),"")</f>
        <v/>
      </c>
    </row>
    <row r="73" spans="2:11" x14ac:dyDescent="0.25">
      <c r="B73" s="21" t="s">
        <v>14</v>
      </c>
      <c r="C73" s="22"/>
      <c r="D73" s="19"/>
      <c r="E73" s="18"/>
      <c r="F73" s="18"/>
      <c r="H73" s="58" t="str">
        <f>IF(ISNUMBER(D73),VLOOKUP(D73,Sheet2!$B$3:$C$16,2),"")</f>
        <v/>
      </c>
    </row>
    <row r="74" spans="2:11" x14ac:dyDescent="0.25">
      <c r="B74" s="21" t="s">
        <v>29</v>
      </c>
      <c r="C74" s="22"/>
      <c r="D74" s="19"/>
      <c r="E74" s="18"/>
      <c r="F74" s="18"/>
      <c r="H74" s="58" t="str">
        <f>IF(ISNUMBER(D74),VLOOKUP(D74,Sheet2!$B$3:$C$16,2),"")</f>
        <v/>
      </c>
    </row>
    <row r="75" spans="2:11" x14ac:dyDescent="0.25">
      <c r="B75" s="21" t="s">
        <v>22</v>
      </c>
      <c r="C75" s="22"/>
      <c r="D75" s="19"/>
      <c r="E75" s="18"/>
      <c r="F75" s="18"/>
      <c r="H75" s="58" t="str">
        <f>IF(ISNUMBER(D75),VLOOKUP(D75,Sheet2!$B$3:$C$16,2),"")</f>
        <v/>
      </c>
    </row>
    <row r="76" spans="2:11" x14ac:dyDescent="0.25">
      <c r="B76" s="23" t="s">
        <v>23</v>
      </c>
      <c r="C76" s="31"/>
      <c r="D76" s="32"/>
      <c r="E76" s="18"/>
      <c r="H76" s="58" t="str">
        <f>IF(ISNUMBER(D76),VLOOKUP(D76,Sheet2!$B$3:$C$16,2),"")</f>
        <v/>
      </c>
    </row>
    <row r="77" spans="2:11" x14ac:dyDescent="0.25">
      <c r="B77" s="23" t="s">
        <v>24</v>
      </c>
      <c r="D77" s="14"/>
      <c r="H77" s="58" t="str">
        <f>IF(ISNUMBER(D77),VLOOKUP(D77,Sheet2!$B$3:$C$16,2),"")</f>
        <v/>
      </c>
    </row>
    <row r="78" spans="2:11" x14ac:dyDescent="0.25">
      <c r="B78" s="23" t="s">
        <v>15</v>
      </c>
      <c r="D78" s="14"/>
      <c r="H78" s="58" t="str">
        <f>IF(ISNUMBER(D78),VLOOKUP(D78,Sheet2!$B$3:$C$16,2),"")</f>
        <v/>
      </c>
    </row>
    <row r="79" spans="2:11" x14ac:dyDescent="0.25">
      <c r="B79" s="3"/>
    </row>
    <row r="80" spans="2:11" x14ac:dyDescent="0.25">
      <c r="B80" s="25" t="s">
        <v>33</v>
      </c>
      <c r="C80" s="4"/>
      <c r="D80" s="4"/>
      <c r="E80" s="4"/>
      <c r="F80" s="4"/>
      <c r="G80" s="4"/>
      <c r="H80" s="4"/>
    </row>
    <row r="81" spans="2:8" x14ac:dyDescent="0.25">
      <c r="B81" s="46"/>
    </row>
    <row r="82" spans="2:8" x14ac:dyDescent="0.25">
      <c r="B82" s="52" t="s">
        <v>57</v>
      </c>
    </row>
    <row r="83" spans="2:8" x14ac:dyDescent="0.25">
      <c r="B83" s="3"/>
    </row>
    <row r="84" spans="2:8" x14ac:dyDescent="0.25">
      <c r="B84" s="3" t="s">
        <v>50</v>
      </c>
    </row>
    <row r="85" spans="2:8" x14ac:dyDescent="0.25">
      <c r="B85" s="3" t="s">
        <v>61</v>
      </c>
    </row>
    <row r="86" spans="2:8" x14ac:dyDescent="0.25">
      <c r="B86" s="3" t="s">
        <v>62</v>
      </c>
    </row>
    <row r="87" spans="2:8" ht="13.2" customHeight="1" x14ac:dyDescent="0.25">
      <c r="B87" s="72" t="s">
        <v>88</v>
      </c>
      <c r="C87" s="72"/>
      <c r="D87" s="72"/>
      <c r="E87" s="72"/>
      <c r="F87" s="72"/>
      <c r="G87" s="72"/>
      <c r="H87" s="72"/>
    </row>
    <row r="88" spans="2:8" ht="27" customHeight="1" x14ac:dyDescent="0.25">
      <c r="B88" s="72"/>
      <c r="C88" s="72"/>
      <c r="D88" s="72"/>
      <c r="E88" s="72"/>
      <c r="F88" s="72"/>
      <c r="G88" s="72"/>
      <c r="H88" s="72"/>
    </row>
    <row r="89" spans="2:8" x14ac:dyDescent="0.25">
      <c r="B89" s="47" t="s">
        <v>36</v>
      </c>
    </row>
    <row r="90" spans="2:8" x14ac:dyDescent="0.25">
      <c r="B90" s="46"/>
    </row>
    <row r="91" spans="2:8" x14ac:dyDescent="0.25">
      <c r="B91" s="29" t="s">
        <v>60</v>
      </c>
      <c r="C91" s="29"/>
      <c r="D91" s="29"/>
      <c r="E91" s="29"/>
      <c r="F91" s="29" t="s">
        <v>37</v>
      </c>
    </row>
    <row r="92" spans="2:8" ht="5.25" customHeight="1" x14ac:dyDescent="0.25">
      <c r="B92" s="3"/>
    </row>
    <row r="93" spans="2:8" x14ac:dyDescent="0.25">
      <c r="B93" s="43"/>
      <c r="C93" s="44"/>
      <c r="D93" s="45"/>
      <c r="F93" s="50"/>
      <c r="H93" s="58" t="b">
        <f>IF(F93=1,10, IF(F93=2,9, IF(F93=3,8, IF(F93=4,7, IF(F93&gt;4,"PROVJERI")))))</f>
        <v>0</v>
      </c>
    </row>
    <row r="94" spans="2:8" x14ac:dyDescent="0.25">
      <c r="B94" s="43"/>
      <c r="C94" s="44"/>
      <c r="D94" s="45"/>
      <c r="F94" s="14"/>
      <c r="H94" s="58" t="b">
        <f>IF(F94=1,10, IF(F94=2,9, IF(F94=3,8, IF(F94=4,7, IF(F94&gt;4,"PROVJERI")))))</f>
        <v>0</v>
      </c>
    </row>
    <row r="95" spans="2:8" x14ac:dyDescent="0.25">
      <c r="B95" s="43"/>
      <c r="C95" s="44"/>
      <c r="D95" s="45"/>
      <c r="F95" s="14"/>
      <c r="H95" s="58" t="b">
        <f>IF(F95=1,10, IF(F95=2,9, IF(F95=3,8, IF(F95=4,7, IF(F95&gt;4,"PROVJERI")))))</f>
        <v>0</v>
      </c>
    </row>
    <row r="96" spans="2:8" x14ac:dyDescent="0.25">
      <c r="B96" s="43"/>
      <c r="C96" s="44"/>
      <c r="D96" s="45"/>
      <c r="F96" s="14"/>
      <c r="H96" s="58" t="b">
        <f>IF(F96=1,10, IF(F96=2,9, IF(F96=3,8, IF(F96=4,7, IF(F96&gt;4,"PROVJERI")))))</f>
        <v>0</v>
      </c>
    </row>
    <row r="97" spans="2:8" x14ac:dyDescent="0.25">
      <c r="B97" s="3"/>
    </row>
    <row r="98" spans="2:8" x14ac:dyDescent="0.25">
      <c r="B98" s="47" t="s">
        <v>39</v>
      </c>
    </row>
    <row r="99" spans="2:8" x14ac:dyDescent="0.25">
      <c r="B99" s="3"/>
    </row>
    <row r="100" spans="2:8" ht="12.75" customHeight="1" x14ac:dyDescent="0.25">
      <c r="B100" s="29" t="s">
        <v>60</v>
      </c>
      <c r="C100" s="29"/>
      <c r="D100" s="29"/>
      <c r="E100" s="29"/>
      <c r="F100" s="29" t="s">
        <v>37</v>
      </c>
    </row>
    <row r="101" spans="2:8" ht="6" customHeight="1" x14ac:dyDescent="0.25">
      <c r="B101" s="3"/>
    </row>
    <row r="102" spans="2:8" x14ac:dyDescent="0.25">
      <c r="B102" s="43"/>
      <c r="C102" s="44"/>
      <c r="D102" s="45"/>
      <c r="F102" s="14"/>
      <c r="H102" s="58" t="b">
        <f>IF(F102=1,9, IF(F102=2,8, IF(F102=3,7, IF(F102=4,6, IF(F102&gt;4,"PROVJERI")))))</f>
        <v>0</v>
      </c>
    </row>
    <row r="103" spans="2:8" x14ac:dyDescent="0.25">
      <c r="B103" s="43"/>
      <c r="C103" s="44"/>
      <c r="D103" s="45"/>
      <c r="F103" s="14"/>
      <c r="H103" s="58" t="b">
        <f>IF(F103=1,9, IF(F103=2,8, IF(F103=3,7, IF(F103=4,6, IF(F103&gt;4,"PROVJERI")))))</f>
        <v>0</v>
      </c>
    </row>
    <row r="104" spans="2:8" x14ac:dyDescent="0.25">
      <c r="B104" s="43"/>
      <c r="C104" s="44"/>
      <c r="D104" s="45"/>
      <c r="F104" s="14"/>
      <c r="H104" s="58" t="b">
        <f>IF(F104=1,9, IF(F104=2,8, IF(F104=3,7, IF(F104=4,6, IF(F104&gt;4,"PROVJERI")))))</f>
        <v>0</v>
      </c>
    </row>
    <row r="105" spans="2:8" x14ac:dyDescent="0.25">
      <c r="B105" s="43"/>
      <c r="C105" s="44"/>
      <c r="D105" s="45"/>
      <c r="F105" s="14"/>
      <c r="H105" s="58" t="b">
        <f>IF(F105=1,9, IF(F105=2,8, IF(F105=3,7, IF(F105=4,6, IF(F105&gt;4,"PROVJERI")))))</f>
        <v>0</v>
      </c>
    </row>
    <row r="106" spans="2:8" x14ac:dyDescent="0.25">
      <c r="B106" s="3"/>
    </row>
    <row r="107" spans="2:8" x14ac:dyDescent="0.25">
      <c r="B107" s="49" t="s">
        <v>38</v>
      </c>
    </row>
    <row r="108" spans="2:8" x14ac:dyDescent="0.25">
      <c r="B108" s="3"/>
    </row>
    <row r="109" spans="2:8" x14ac:dyDescent="0.25">
      <c r="B109" s="29" t="s">
        <v>60</v>
      </c>
      <c r="C109" s="29"/>
      <c r="D109" s="29"/>
      <c r="E109" s="29"/>
      <c r="F109" s="29" t="s">
        <v>37</v>
      </c>
    </row>
    <row r="110" spans="2:8" ht="3.75" customHeight="1" x14ac:dyDescent="0.25">
      <c r="B110" s="3"/>
    </row>
    <row r="111" spans="2:8" x14ac:dyDescent="0.25">
      <c r="B111" s="43"/>
      <c r="C111" s="44"/>
      <c r="D111" s="45"/>
      <c r="F111" s="14"/>
      <c r="H111" s="58" t="b">
        <f>IF(F111=1,9, IF(F111=2,8, IF(F111=3,7, IF(F111=4,6, IF(F111&gt;4,"PROVJERI")))))</f>
        <v>0</v>
      </c>
    </row>
    <row r="112" spans="2:8" x14ac:dyDescent="0.25">
      <c r="B112" s="43"/>
      <c r="C112" s="44"/>
      <c r="D112" s="45"/>
      <c r="F112" s="14"/>
      <c r="H112" s="58" t="b">
        <f>IF(F112=1,9, IF(F112=2,8, IF(F112=3,7, IF(F112=4,6, IF(F112&gt;4,"PROVJERI")))))</f>
        <v>0</v>
      </c>
    </row>
    <row r="113" spans="2:8" x14ac:dyDescent="0.25">
      <c r="B113" s="43"/>
      <c r="C113" s="44"/>
      <c r="D113" s="45"/>
      <c r="F113" s="14"/>
      <c r="H113" s="58" t="b">
        <f>IF(F113=1,9, IF(F113=2,8, IF(F113=3,7, IF(F113=4,6, IF(F113&gt;4,"PROVJERI")))))</f>
        <v>0</v>
      </c>
    </row>
    <row r="114" spans="2:8" x14ac:dyDescent="0.25">
      <c r="B114" s="43"/>
      <c r="C114" s="44"/>
      <c r="D114" s="45"/>
      <c r="F114" s="14"/>
      <c r="H114" s="58" t="b">
        <f>IF(F114=1,9, IF(F114=2,8, IF(F114=3,7, IF(F114=4,6, IF(F114&gt;4,"PROVJERI")))))</f>
        <v>0</v>
      </c>
    </row>
    <row r="115" spans="2:8" x14ac:dyDescent="0.25">
      <c r="B115" s="3"/>
    </row>
    <row r="116" spans="2:8" x14ac:dyDescent="0.25">
      <c r="B116" s="49" t="s">
        <v>40</v>
      </c>
    </row>
    <row r="117" spans="2:8" x14ac:dyDescent="0.25">
      <c r="B117" s="3"/>
    </row>
    <row r="118" spans="2:8" x14ac:dyDescent="0.25">
      <c r="B118" s="29" t="s">
        <v>60</v>
      </c>
      <c r="C118" s="29"/>
      <c r="D118" s="29"/>
      <c r="E118" s="29"/>
      <c r="F118" s="29" t="s">
        <v>37</v>
      </c>
    </row>
    <row r="119" spans="2:8" ht="5.25" customHeight="1" x14ac:dyDescent="0.25">
      <c r="B119" s="3"/>
    </row>
    <row r="120" spans="2:8" x14ac:dyDescent="0.25">
      <c r="B120" s="43"/>
      <c r="C120" s="44"/>
      <c r="D120" s="45"/>
      <c r="F120" s="14"/>
      <c r="H120" s="58" t="b">
        <f>IF(F120=1,8, IF(F120=2,7, IF(F120=3,6, IF(F120=4,5, IF(F120&gt;4,"PROVJERI")))))</f>
        <v>0</v>
      </c>
    </row>
    <row r="121" spans="2:8" x14ac:dyDescent="0.25">
      <c r="B121" s="43"/>
      <c r="C121" s="44"/>
      <c r="D121" s="45"/>
      <c r="F121" s="14"/>
      <c r="H121" s="58" t="b">
        <f>IF(F121=1,8, IF(F121=2,7, IF(F121=3,6, IF(F121=4,5, IF(F121&gt;4,"PROVJERI")))))</f>
        <v>0</v>
      </c>
    </row>
    <row r="122" spans="2:8" x14ac:dyDescent="0.25">
      <c r="B122" s="43"/>
      <c r="C122" s="44"/>
      <c r="D122" s="45"/>
      <c r="F122" s="14"/>
      <c r="H122" s="58" t="b">
        <f>IF(F122=1,8, IF(F122=2,7, IF(F122=3,6, IF(F122=4,5, IF(F122&gt;4,"PROVJERI")))))</f>
        <v>0</v>
      </c>
    </row>
    <row r="123" spans="2:8" x14ac:dyDescent="0.25">
      <c r="B123" s="43"/>
      <c r="C123" s="44"/>
      <c r="D123" s="45"/>
      <c r="F123" s="14"/>
      <c r="H123" s="58" t="b">
        <f>IF(F123=1,8, IF(F123=2,7, IF(F123=3,6, IF(F123=4,5, IF(F123&gt;4,"PROVJERI")))))</f>
        <v>0</v>
      </c>
    </row>
    <row r="124" spans="2:8" x14ac:dyDescent="0.25">
      <c r="B124" s="3"/>
    </row>
    <row r="125" spans="2:8" x14ac:dyDescent="0.25">
      <c r="B125" s="49" t="s">
        <v>41</v>
      </c>
    </row>
    <row r="126" spans="2:8" x14ac:dyDescent="0.25">
      <c r="B126" s="49" t="s">
        <v>42</v>
      </c>
    </row>
    <row r="127" spans="2:8" x14ac:dyDescent="0.25">
      <c r="B127" s="3"/>
    </row>
    <row r="128" spans="2:8" x14ac:dyDescent="0.25">
      <c r="B128" s="29" t="s">
        <v>60</v>
      </c>
      <c r="C128" s="29"/>
      <c r="D128" s="29"/>
      <c r="E128" s="29"/>
      <c r="F128" s="29" t="s">
        <v>37</v>
      </c>
    </row>
    <row r="129" spans="2:8" ht="3" customHeight="1" x14ac:dyDescent="0.25">
      <c r="B129" s="3"/>
    </row>
    <row r="130" spans="2:8" x14ac:dyDescent="0.25">
      <c r="B130" s="43"/>
      <c r="C130" s="44"/>
      <c r="D130" s="45"/>
      <c r="F130" s="14"/>
      <c r="H130" s="58" t="b">
        <f>IF(F130=1,7, IF(F130=2,6, IF(F130=3,5, IF(F130=4,4, IF(F130&gt;4,"PROVJERI")))))</f>
        <v>0</v>
      </c>
    </row>
    <row r="131" spans="2:8" x14ac:dyDescent="0.25">
      <c r="B131" s="43"/>
      <c r="C131" s="44"/>
      <c r="D131" s="45"/>
      <c r="F131" s="14"/>
      <c r="H131" s="58" t="b">
        <f>IF(F131=1,7, IF(F131=2,6, IF(F131=3,5, IF(F131=4,4, IF(F131&gt;4,"PROVJERI")))))</f>
        <v>0</v>
      </c>
    </row>
    <row r="132" spans="2:8" x14ac:dyDescent="0.25">
      <c r="B132" s="43"/>
      <c r="C132" s="44"/>
      <c r="D132" s="45"/>
      <c r="F132" s="14"/>
      <c r="H132" s="58" t="b">
        <f>IF(F132=1,7, IF(F132=2,6, IF(F132=3,5, IF(F132=4,4, IF(F132&gt;4,"PROVJERI")))))</f>
        <v>0</v>
      </c>
    </row>
    <row r="133" spans="2:8" x14ac:dyDescent="0.25">
      <c r="B133" s="43"/>
      <c r="C133" s="44"/>
      <c r="D133" s="45"/>
      <c r="F133" s="14"/>
      <c r="H133" s="58" t="b">
        <f>IF(F133=1,7, IF(F133=2,6, IF(F133=3,5, IF(F133=4,4, IF(F133&gt;4,"PROVJERI")))))</f>
        <v>0</v>
      </c>
    </row>
    <row r="134" spans="2:8" x14ac:dyDescent="0.25">
      <c r="B134" s="3"/>
      <c r="H134" s="59"/>
    </row>
    <row r="135" spans="2:8" x14ac:dyDescent="0.25">
      <c r="B135" s="49" t="s">
        <v>43</v>
      </c>
    </row>
    <row r="136" spans="2:8" x14ac:dyDescent="0.25">
      <c r="B136" s="49" t="s">
        <v>44</v>
      </c>
    </row>
    <row r="137" spans="2:8" x14ac:dyDescent="0.25">
      <c r="B137" s="48"/>
    </row>
    <row r="138" spans="2:8" x14ac:dyDescent="0.25">
      <c r="B138" s="29" t="s">
        <v>60</v>
      </c>
      <c r="C138" s="29"/>
      <c r="D138" s="29"/>
      <c r="E138" s="29"/>
      <c r="F138" s="29" t="s">
        <v>37</v>
      </c>
    </row>
    <row r="139" spans="2:8" ht="4.5" customHeight="1" x14ac:dyDescent="0.25">
      <c r="B139" s="3"/>
    </row>
    <row r="140" spans="2:8" x14ac:dyDescent="0.25">
      <c r="B140" s="43"/>
      <c r="C140" s="44"/>
      <c r="D140" s="45"/>
      <c r="F140" s="14"/>
      <c r="H140" s="58" t="b">
        <f>IF(F140=1,6, IF(F140=2,5, IF(F140=3,4, IF(F140=4,3, IF(F140&gt;4,"PROVJERI")))))</f>
        <v>0</v>
      </c>
    </row>
    <row r="141" spans="2:8" x14ac:dyDescent="0.25">
      <c r="B141" s="43"/>
      <c r="C141" s="44"/>
      <c r="D141" s="45"/>
      <c r="F141" s="14"/>
      <c r="H141" s="58" t="b">
        <f>IF(F141=1,6, IF(F141=2,5, IF(F141=3,4, IF(F141=4,3, IF(F141&gt;4,"PROVJERI")))))</f>
        <v>0</v>
      </c>
    </row>
    <row r="142" spans="2:8" x14ac:dyDescent="0.25">
      <c r="B142" s="43"/>
      <c r="C142" s="44"/>
      <c r="D142" s="45"/>
      <c r="F142" s="14"/>
      <c r="H142" s="58" t="b">
        <f>IF(F142=1,6, IF(F142=2,5, IF(F142=3,4, IF(F142=4,3, IF(F142&gt;4,"PROVJERI")))))</f>
        <v>0</v>
      </c>
    </row>
    <row r="143" spans="2:8" x14ac:dyDescent="0.25">
      <c r="B143" s="43"/>
      <c r="C143" s="44"/>
      <c r="D143" s="45"/>
      <c r="F143" s="14"/>
      <c r="H143" s="58" t="b">
        <f>IF(F143=1,6, IF(F143=2,5, IF(F143=3,4, IF(F143=4,3, IF(F143&gt;4,"PROVJERI")))))</f>
        <v>0</v>
      </c>
    </row>
    <row r="144" spans="2:8" x14ac:dyDescent="0.25">
      <c r="B144" s="3"/>
    </row>
    <row r="145" spans="2:8" x14ac:dyDescent="0.25">
      <c r="B145" s="49" t="s">
        <v>45</v>
      </c>
    </row>
    <row r="146" spans="2:8" x14ac:dyDescent="0.25">
      <c r="B146" s="47" t="s">
        <v>46</v>
      </c>
    </row>
    <row r="147" spans="2:8" x14ac:dyDescent="0.25">
      <c r="B147" s="3"/>
    </row>
    <row r="148" spans="2:8" x14ac:dyDescent="0.25">
      <c r="B148" s="29" t="s">
        <v>60</v>
      </c>
      <c r="C148" s="29"/>
      <c r="D148" s="29"/>
      <c r="E148" s="29"/>
      <c r="F148" s="29" t="s">
        <v>37</v>
      </c>
    </row>
    <row r="149" spans="2:8" ht="4.5" customHeight="1" x14ac:dyDescent="0.25">
      <c r="B149" s="3"/>
    </row>
    <row r="150" spans="2:8" x14ac:dyDescent="0.25">
      <c r="B150" s="43"/>
      <c r="C150" s="44"/>
      <c r="D150" s="45"/>
      <c r="F150" s="14"/>
      <c r="H150" s="58" t="b">
        <f>IF(F150=1,5, IF(F150=2,4, IF(F150=3,3, IF(F150=4,2, IF(F150&gt;4,"PROVJERI")))))</f>
        <v>0</v>
      </c>
    </row>
    <row r="151" spans="2:8" x14ac:dyDescent="0.25">
      <c r="B151" s="43"/>
      <c r="C151" s="44"/>
      <c r="D151" s="45"/>
      <c r="F151" s="14"/>
      <c r="H151" s="58" t="b">
        <f>IF(F151=1,5, IF(F151=2,4, IF(F151=3,3, IF(F151=4,2, IF(F151&gt;4,"PROVJERI")))))</f>
        <v>0</v>
      </c>
    </row>
    <row r="152" spans="2:8" x14ac:dyDescent="0.25">
      <c r="B152" s="43"/>
      <c r="C152" s="44"/>
      <c r="D152" s="45"/>
      <c r="F152" s="14"/>
      <c r="H152" s="58" t="b">
        <f>IF(F152=1,5, IF(F152=2,4, IF(F152=3,3, IF(F152=4,2, IF(F152&gt;4,"PROVJERI")))))</f>
        <v>0</v>
      </c>
    </row>
    <row r="153" spans="2:8" x14ac:dyDescent="0.25">
      <c r="B153" s="43"/>
      <c r="C153" s="44"/>
      <c r="D153" s="45"/>
      <c r="F153" s="14"/>
      <c r="H153" s="58" t="b">
        <f>IF(F153=1,5, IF(F153=2,4, IF(F153=3,3, IF(F153=4,2, IF(F153&gt;4,"PROVJERI")))))</f>
        <v>0</v>
      </c>
    </row>
    <row r="154" spans="2:8" x14ac:dyDescent="0.25">
      <c r="B154" s="3"/>
    </row>
    <row r="155" spans="2:8" x14ac:dyDescent="0.25">
      <c r="B155" s="49" t="s">
        <v>49</v>
      </c>
    </row>
    <row r="156" spans="2:8" x14ac:dyDescent="0.25">
      <c r="B156" s="49" t="s">
        <v>47</v>
      </c>
    </row>
    <row r="157" spans="2:8" x14ac:dyDescent="0.25">
      <c r="B157" s="49" t="s">
        <v>48</v>
      </c>
    </row>
    <row r="159" spans="2:8" x14ac:dyDescent="0.25">
      <c r="B159" s="29" t="s">
        <v>60</v>
      </c>
      <c r="C159" s="29"/>
      <c r="D159" s="29"/>
      <c r="E159" s="29"/>
      <c r="F159" s="29" t="s">
        <v>37</v>
      </c>
    </row>
    <row r="160" spans="2:8" ht="4.5" customHeight="1" x14ac:dyDescent="0.25">
      <c r="B160" s="3"/>
    </row>
    <row r="161" spans="2:8" x14ac:dyDescent="0.25">
      <c r="B161" s="43"/>
      <c r="C161" s="44"/>
      <c r="D161" s="45"/>
      <c r="F161" s="14"/>
      <c r="H161" s="58" t="b">
        <f>IF(F161=1,4, IF(F161=2,3, IF(F161=3,2, IF(F161=4,1, IF(F161&gt;4,"PROVJERI")))))</f>
        <v>0</v>
      </c>
    </row>
    <row r="162" spans="2:8" x14ac:dyDescent="0.25">
      <c r="B162" s="43"/>
      <c r="C162" s="44"/>
      <c r="D162" s="45"/>
      <c r="F162" s="14"/>
      <c r="H162" s="58" t="b">
        <f>IF(F162=1,4, IF(F162=2,3, IF(F162=3,2, IF(F162=4,1, IF(F162&gt;4,"PROVJERI")))))</f>
        <v>0</v>
      </c>
    </row>
    <row r="163" spans="2:8" x14ac:dyDescent="0.25">
      <c r="B163" s="43"/>
      <c r="C163" s="44"/>
      <c r="D163" s="45"/>
      <c r="F163" s="14"/>
      <c r="H163" s="58" t="b">
        <f>IF(F163=1,4, IF(F163=2,3, IF(F163=3,2, IF(F163=4,1, IF(F163&gt;4,"PROVJERI")))))</f>
        <v>0</v>
      </c>
    </row>
    <row r="164" spans="2:8" x14ac:dyDescent="0.25">
      <c r="B164" s="43"/>
      <c r="C164" s="44"/>
      <c r="D164" s="45"/>
      <c r="F164" s="14"/>
      <c r="H164" s="58" t="b">
        <f>IF(F164=1,4, IF(F164=2,3, IF(F164=3,2, IF(F164=4,1, IF(F164&gt;4,"PROVJERI")))))</f>
        <v>0</v>
      </c>
    </row>
    <row r="167" spans="2:8" x14ac:dyDescent="0.25">
      <c r="B167" s="53" t="s">
        <v>58</v>
      </c>
    </row>
    <row r="169" spans="2:8" x14ac:dyDescent="0.25">
      <c r="B169" s="29" t="s">
        <v>54</v>
      </c>
      <c r="C169" s="29"/>
      <c r="D169" s="29"/>
      <c r="E169" s="29"/>
      <c r="F169" s="29" t="s">
        <v>37</v>
      </c>
    </row>
    <row r="170" spans="2:8" ht="4.5" customHeight="1" x14ac:dyDescent="0.25"/>
    <row r="171" spans="2:8" x14ac:dyDescent="0.25">
      <c r="B171" s="51" t="s">
        <v>51</v>
      </c>
      <c r="C171" s="44"/>
      <c r="D171" s="45"/>
      <c r="F171" s="14"/>
      <c r="H171" s="58" t="b">
        <f>IF(F171=1,10, IF(F171=2,9, IF(F171=3,8, IF(F171=4,4, IF(F171&gt;4,"PROVJERI")))))</f>
        <v>0</v>
      </c>
    </row>
    <row r="172" spans="2:8" x14ac:dyDescent="0.25">
      <c r="B172" s="51" t="s">
        <v>55</v>
      </c>
      <c r="C172" s="44"/>
      <c r="D172" s="45"/>
      <c r="F172" s="14"/>
      <c r="H172" s="58" t="b">
        <f>IF(F172=1,9, IF(F172=2,7, IF(F172=3,5, IF(F172=4,3, IF(F172&gt;4,"PROVJERI")))))</f>
        <v>0</v>
      </c>
    </row>
    <row r="173" spans="2:8" x14ac:dyDescent="0.25">
      <c r="B173" s="51" t="s">
        <v>56</v>
      </c>
      <c r="C173" s="44"/>
      <c r="D173" s="45"/>
      <c r="F173" s="14"/>
      <c r="H173" s="58" t="b">
        <f>IF(F173=1,8, IF(F173=2,6, IF(F173=3,4, IF(F173=4,2, IF(F173&gt;4,"PROVJERI")))))</f>
        <v>0</v>
      </c>
    </row>
    <row r="174" spans="2:8" x14ac:dyDescent="0.25">
      <c r="B174" s="51" t="s">
        <v>52</v>
      </c>
      <c r="C174" s="44"/>
      <c r="D174" s="45"/>
      <c r="F174" s="14"/>
      <c r="H174" s="58" t="b">
        <f>IF(F174=1,7, IF(F174=2,5, IF(F174=3,3, IF(F174=4,1, IF(F174&gt;4,"PROVJERI")))))</f>
        <v>0</v>
      </c>
    </row>
    <row r="175" spans="2:8" x14ac:dyDescent="0.25">
      <c r="B175" s="51" t="s">
        <v>53</v>
      </c>
      <c r="C175" s="44"/>
      <c r="D175" s="45"/>
      <c r="F175" s="14"/>
      <c r="H175" s="58" t="b">
        <f>IF(F175=1,6, IF(F175=2,4, IF(F175=3,2, IF(F175=4,1, IF(F175&gt;4,"PROVJERI")))))</f>
        <v>0</v>
      </c>
    </row>
    <row r="178" spans="2:8" x14ac:dyDescent="0.25">
      <c r="B178" s="52" t="s">
        <v>59</v>
      </c>
    </row>
    <row r="180" spans="2:8" x14ac:dyDescent="0.25">
      <c r="B180" s="54" t="s">
        <v>63</v>
      </c>
    </row>
    <row r="182" spans="2:8" x14ac:dyDescent="0.25">
      <c r="B182" s="29" t="s">
        <v>60</v>
      </c>
      <c r="C182" s="29"/>
      <c r="D182" s="29"/>
      <c r="E182" s="29"/>
      <c r="F182" s="29" t="s">
        <v>37</v>
      </c>
    </row>
    <row r="183" spans="2:8" ht="4.5" customHeight="1" x14ac:dyDescent="0.25"/>
    <row r="184" spans="2:8" x14ac:dyDescent="0.25">
      <c r="B184" s="43"/>
      <c r="C184" s="44"/>
      <c r="D184" s="45"/>
      <c r="F184" s="50"/>
      <c r="H184" s="58" t="b">
        <f>IF(F184=1,10, IF(F184=2,9, IF(F184=3,8, IF(F184&gt;8,6, IF(F184&gt;=4,7)))))</f>
        <v>0</v>
      </c>
    </row>
    <row r="185" spans="2:8" x14ac:dyDescent="0.25">
      <c r="B185" s="43"/>
      <c r="C185" s="44"/>
      <c r="D185" s="45"/>
      <c r="F185" s="50"/>
      <c r="H185" s="58" t="b">
        <f>IF(F185=1,10, IF(F185=2,9, IF(F185=3,8, IF(F185&gt;8,6, IF(F185&gt;=4,7)))))</f>
        <v>0</v>
      </c>
    </row>
    <row r="186" spans="2:8" x14ac:dyDescent="0.25">
      <c r="B186" s="43"/>
      <c r="C186" s="44"/>
      <c r="D186" s="45"/>
      <c r="F186" s="50"/>
      <c r="H186" s="58" t="b">
        <f>IF(F186=1,10, IF(F186=2,9, IF(F186=3,8, IF(F186&gt;8,6, IF(F186&gt;=4,7)))))</f>
        <v>0</v>
      </c>
    </row>
    <row r="187" spans="2:8" x14ac:dyDescent="0.25">
      <c r="B187" s="43"/>
      <c r="C187" s="44"/>
      <c r="D187" s="45"/>
      <c r="F187" s="50"/>
      <c r="H187" s="58" t="b">
        <f t="shared" ref="H187:H195" si="1">IF(F187=1,10, IF(F187=2,9, IF(F187=3,8, IF(F187&gt;8,6, IF(F187&gt;=4,7)))))</f>
        <v>0</v>
      </c>
    </row>
    <row r="188" spans="2:8" x14ac:dyDescent="0.25">
      <c r="B188" s="43"/>
      <c r="C188" s="44"/>
      <c r="D188" s="45"/>
      <c r="F188" s="50"/>
      <c r="H188" s="58" t="b">
        <f t="shared" si="1"/>
        <v>0</v>
      </c>
    </row>
    <row r="189" spans="2:8" x14ac:dyDescent="0.25">
      <c r="B189" s="43"/>
      <c r="C189" s="44"/>
      <c r="D189" s="45"/>
      <c r="F189" s="50"/>
      <c r="H189" s="58" t="b">
        <f t="shared" si="1"/>
        <v>0</v>
      </c>
    </row>
    <row r="190" spans="2:8" x14ac:dyDescent="0.25">
      <c r="B190" s="43"/>
      <c r="C190" s="44"/>
      <c r="D190" s="45"/>
      <c r="F190" s="50"/>
      <c r="H190" s="58" t="b">
        <f t="shared" si="1"/>
        <v>0</v>
      </c>
    </row>
    <row r="191" spans="2:8" x14ac:dyDescent="0.25">
      <c r="B191" s="43"/>
      <c r="C191" s="44"/>
      <c r="D191" s="45"/>
      <c r="F191" s="50"/>
      <c r="H191" s="58" t="b">
        <f t="shared" si="1"/>
        <v>0</v>
      </c>
    </row>
    <row r="192" spans="2:8" x14ac:dyDescent="0.25">
      <c r="B192" s="43"/>
      <c r="C192" s="44"/>
      <c r="D192" s="45"/>
      <c r="F192" s="50"/>
      <c r="H192" s="58" t="b">
        <f t="shared" si="1"/>
        <v>0</v>
      </c>
    </row>
    <row r="193" spans="2:8" x14ac:dyDescent="0.25">
      <c r="B193" s="43"/>
      <c r="C193" s="44"/>
      <c r="D193" s="45"/>
      <c r="F193" s="50"/>
      <c r="H193" s="58" t="b">
        <f t="shared" si="1"/>
        <v>0</v>
      </c>
    </row>
    <row r="194" spans="2:8" x14ac:dyDescent="0.25">
      <c r="B194" s="43"/>
      <c r="C194" s="44"/>
      <c r="D194" s="45"/>
      <c r="F194" s="50"/>
      <c r="H194" s="58" t="b">
        <f t="shared" si="1"/>
        <v>0</v>
      </c>
    </row>
    <row r="195" spans="2:8" x14ac:dyDescent="0.25">
      <c r="B195" s="43"/>
      <c r="C195" s="44"/>
      <c r="D195" s="45"/>
      <c r="F195" s="50"/>
      <c r="H195" s="58" t="b">
        <f t="shared" si="1"/>
        <v>0</v>
      </c>
    </row>
    <row r="198" spans="2:8" x14ac:dyDescent="0.25">
      <c r="B198" s="54" t="s">
        <v>64</v>
      </c>
    </row>
    <row r="200" spans="2:8" x14ac:dyDescent="0.25">
      <c r="B200" s="29" t="s">
        <v>60</v>
      </c>
      <c r="C200" s="29"/>
      <c r="D200" s="29"/>
      <c r="E200" s="29"/>
      <c r="F200" s="29" t="s">
        <v>37</v>
      </c>
    </row>
    <row r="201" spans="2:8" ht="6" customHeight="1" x14ac:dyDescent="0.25"/>
    <row r="202" spans="2:8" x14ac:dyDescent="0.25">
      <c r="B202" s="43"/>
      <c r="C202" s="44"/>
      <c r="D202" s="45"/>
      <c r="F202" s="50"/>
      <c r="H202" s="58" t="b">
        <f>IF(F202=1,8, IF(F202=2,7, IF(F202=3,6, IF(F202&gt;8,4, IF(F202&gt;=4,5)))))</f>
        <v>0</v>
      </c>
    </row>
    <row r="203" spans="2:8" x14ac:dyDescent="0.25">
      <c r="B203" s="43"/>
      <c r="C203" s="44"/>
      <c r="D203" s="45"/>
      <c r="F203" s="50"/>
      <c r="H203" s="58" t="b">
        <f t="shared" ref="H203:H213" si="2">IF(F203=1,8, IF(F203=2,7, IF(F203=3,6, IF(F203&gt;8,4, IF(F203&gt;=4,5)))))</f>
        <v>0</v>
      </c>
    </row>
    <row r="204" spans="2:8" x14ac:dyDescent="0.25">
      <c r="B204" s="43"/>
      <c r="C204" s="44"/>
      <c r="D204" s="45"/>
      <c r="F204" s="50"/>
      <c r="H204" s="58" t="b">
        <f t="shared" si="2"/>
        <v>0</v>
      </c>
    </row>
    <row r="205" spans="2:8" x14ac:dyDescent="0.25">
      <c r="B205" s="43"/>
      <c r="C205" s="44"/>
      <c r="D205" s="45"/>
      <c r="F205" s="50"/>
      <c r="H205" s="58" t="b">
        <f t="shared" si="2"/>
        <v>0</v>
      </c>
    </row>
    <row r="206" spans="2:8" x14ac:dyDescent="0.25">
      <c r="B206" s="43"/>
      <c r="C206" s="44"/>
      <c r="D206" s="45"/>
      <c r="F206" s="50"/>
      <c r="H206" s="58" t="b">
        <f t="shared" si="2"/>
        <v>0</v>
      </c>
    </row>
    <row r="207" spans="2:8" x14ac:dyDescent="0.25">
      <c r="B207" s="43"/>
      <c r="C207" s="44"/>
      <c r="D207" s="45"/>
      <c r="F207" s="50"/>
      <c r="H207" s="58" t="b">
        <f t="shared" si="2"/>
        <v>0</v>
      </c>
    </row>
    <row r="208" spans="2:8" x14ac:dyDescent="0.25">
      <c r="B208" s="43"/>
      <c r="C208" s="44"/>
      <c r="D208" s="45"/>
      <c r="F208" s="50"/>
      <c r="H208" s="58" t="b">
        <f t="shared" si="2"/>
        <v>0</v>
      </c>
    </row>
    <row r="209" spans="2:8" x14ac:dyDescent="0.25">
      <c r="B209" s="43"/>
      <c r="C209" s="44"/>
      <c r="D209" s="45"/>
      <c r="F209" s="50"/>
      <c r="H209" s="58" t="b">
        <f t="shared" si="2"/>
        <v>0</v>
      </c>
    </row>
    <row r="210" spans="2:8" x14ac:dyDescent="0.25">
      <c r="B210" s="43"/>
      <c r="C210" s="44"/>
      <c r="D210" s="45"/>
      <c r="F210" s="50"/>
      <c r="H210" s="58" t="b">
        <f t="shared" si="2"/>
        <v>0</v>
      </c>
    </row>
    <row r="211" spans="2:8" x14ac:dyDescent="0.25">
      <c r="B211" s="43"/>
      <c r="C211" s="44"/>
      <c r="D211" s="45"/>
      <c r="F211" s="50"/>
      <c r="H211" s="58" t="b">
        <f t="shared" si="2"/>
        <v>0</v>
      </c>
    </row>
    <row r="212" spans="2:8" x14ac:dyDescent="0.25">
      <c r="B212" s="43"/>
      <c r="C212" s="44"/>
      <c r="D212" s="45"/>
      <c r="F212" s="50"/>
      <c r="H212" s="58" t="b">
        <f t="shared" si="2"/>
        <v>0</v>
      </c>
    </row>
    <row r="213" spans="2:8" x14ac:dyDescent="0.25">
      <c r="B213" s="43"/>
      <c r="C213" s="44"/>
      <c r="D213" s="45"/>
      <c r="F213" s="50"/>
      <c r="H213" s="58" t="b">
        <f t="shared" si="2"/>
        <v>0</v>
      </c>
    </row>
    <row r="216" spans="2:8" x14ac:dyDescent="0.25">
      <c r="B216" s="54" t="s">
        <v>65</v>
      </c>
    </row>
    <row r="217" spans="2:8" x14ac:dyDescent="0.25">
      <c r="B217" s="54"/>
    </row>
    <row r="218" spans="2:8" x14ac:dyDescent="0.25">
      <c r="B218" s="29" t="s">
        <v>60</v>
      </c>
      <c r="C218" s="29"/>
      <c r="D218" s="29"/>
      <c r="E218" s="29"/>
      <c r="F218" s="29" t="s">
        <v>37</v>
      </c>
    </row>
    <row r="219" spans="2:8" ht="3.75" customHeight="1" x14ac:dyDescent="0.25"/>
    <row r="220" spans="2:8" x14ac:dyDescent="0.25">
      <c r="B220" s="43"/>
      <c r="C220" s="44"/>
      <c r="D220" s="45"/>
      <c r="F220" s="50"/>
      <c r="H220" s="58" t="b">
        <f>IF(F220=1,7, IF(F220=2,6, IF(F220=3,5, IF(F220&gt;8,3, IF(F220&gt;=4,4)))))</f>
        <v>0</v>
      </c>
    </row>
    <row r="221" spans="2:8" x14ac:dyDescent="0.25">
      <c r="B221" s="43"/>
      <c r="C221" s="44"/>
      <c r="D221" s="45"/>
      <c r="F221" s="50"/>
      <c r="H221" s="58" t="b">
        <f t="shared" ref="H221:H227" si="3">IF(F221=1,7, IF(F221=2,6, IF(F221=3,5, IF(F221&gt;8,3, IF(F221&gt;=4,4)))))</f>
        <v>0</v>
      </c>
    </row>
    <row r="222" spans="2:8" x14ac:dyDescent="0.25">
      <c r="B222" s="43"/>
      <c r="C222" s="44"/>
      <c r="D222" s="45"/>
      <c r="F222" s="50"/>
      <c r="H222" s="58" t="b">
        <f t="shared" si="3"/>
        <v>0</v>
      </c>
    </row>
    <row r="223" spans="2:8" x14ac:dyDescent="0.25">
      <c r="B223" s="43"/>
      <c r="C223" s="44"/>
      <c r="D223" s="45"/>
      <c r="F223" s="50"/>
      <c r="H223" s="58" t="b">
        <f t="shared" si="3"/>
        <v>0</v>
      </c>
    </row>
    <row r="224" spans="2:8" x14ac:dyDescent="0.25">
      <c r="B224" s="43"/>
      <c r="C224" s="44"/>
      <c r="D224" s="45"/>
      <c r="F224" s="50"/>
      <c r="H224" s="58" t="b">
        <f t="shared" si="3"/>
        <v>0</v>
      </c>
    </row>
    <row r="225" spans="2:8" x14ac:dyDescent="0.25">
      <c r="B225" s="43"/>
      <c r="C225" s="44"/>
      <c r="D225" s="45"/>
      <c r="F225" s="50"/>
      <c r="H225" s="58" t="b">
        <f t="shared" si="3"/>
        <v>0</v>
      </c>
    </row>
    <row r="226" spans="2:8" x14ac:dyDescent="0.25">
      <c r="B226" s="43"/>
      <c r="C226" s="44"/>
      <c r="D226" s="45"/>
      <c r="F226" s="50"/>
      <c r="H226" s="58" t="b">
        <f t="shared" si="3"/>
        <v>0</v>
      </c>
    </row>
    <row r="227" spans="2:8" x14ac:dyDescent="0.25">
      <c r="B227" s="43"/>
      <c r="C227" s="44"/>
      <c r="D227" s="45"/>
      <c r="F227" s="50"/>
      <c r="H227" s="58" t="b">
        <f t="shared" si="3"/>
        <v>0</v>
      </c>
    </row>
    <row r="229" spans="2:8" x14ac:dyDescent="0.25">
      <c r="B229" s="54" t="s">
        <v>66</v>
      </c>
    </row>
    <row r="230" spans="2:8" x14ac:dyDescent="0.25">
      <c r="B230" s="54"/>
    </row>
    <row r="231" spans="2:8" x14ac:dyDescent="0.25">
      <c r="B231" s="29" t="s">
        <v>60</v>
      </c>
      <c r="F231" s="29" t="s">
        <v>37</v>
      </c>
    </row>
    <row r="232" spans="2:8" ht="3" customHeight="1" x14ac:dyDescent="0.25"/>
    <row r="233" spans="2:8" x14ac:dyDescent="0.25">
      <c r="B233" s="43"/>
      <c r="C233" s="44"/>
      <c r="D233" s="45"/>
      <c r="F233" s="50"/>
      <c r="H233" s="58" t="b">
        <f>IF(F233=1,5, IF(F233=2,4, IF(F233=3,3, IF(F233&gt;8,1, IF(F233&gt;=4,2)))))</f>
        <v>0</v>
      </c>
    </row>
    <row r="234" spans="2:8" x14ac:dyDescent="0.25">
      <c r="B234" s="43"/>
      <c r="C234" s="44"/>
      <c r="D234" s="45"/>
      <c r="F234" s="50"/>
      <c r="H234" s="58" t="b">
        <f t="shared" ref="H234:H240" si="4">IF(F234=1,5, IF(F234=2,4, IF(F234=3,3, IF(F234&gt;8,1, IF(F234&gt;=4,2)))))</f>
        <v>0</v>
      </c>
    </row>
    <row r="235" spans="2:8" x14ac:dyDescent="0.25">
      <c r="B235" s="43"/>
      <c r="C235" s="44"/>
      <c r="D235" s="45"/>
      <c r="F235" s="50"/>
      <c r="H235" s="58" t="b">
        <f t="shared" si="4"/>
        <v>0</v>
      </c>
    </row>
    <row r="236" spans="2:8" x14ac:dyDescent="0.25">
      <c r="B236" s="43"/>
      <c r="C236" s="44"/>
      <c r="D236" s="45"/>
      <c r="F236" s="50"/>
      <c r="H236" s="58" t="b">
        <f t="shared" si="4"/>
        <v>0</v>
      </c>
    </row>
    <row r="237" spans="2:8" x14ac:dyDescent="0.25">
      <c r="B237" s="43"/>
      <c r="C237" s="44"/>
      <c r="D237" s="45"/>
      <c r="F237" s="50"/>
      <c r="H237" s="58" t="b">
        <f t="shared" si="4"/>
        <v>0</v>
      </c>
    </row>
    <row r="238" spans="2:8" x14ac:dyDescent="0.25">
      <c r="B238" s="43"/>
      <c r="C238" s="44"/>
      <c r="D238" s="45"/>
      <c r="F238" s="50"/>
      <c r="H238" s="58" t="b">
        <f t="shared" si="4"/>
        <v>0</v>
      </c>
    </row>
    <row r="239" spans="2:8" x14ac:dyDescent="0.25">
      <c r="B239" s="43"/>
      <c r="C239" s="44"/>
      <c r="D239" s="45"/>
      <c r="F239" s="50"/>
      <c r="H239" s="58" t="b">
        <f t="shared" si="4"/>
        <v>0</v>
      </c>
    </row>
    <row r="240" spans="2:8" x14ac:dyDescent="0.25">
      <c r="B240" s="43"/>
      <c r="C240" s="44"/>
      <c r="D240" s="45"/>
      <c r="F240" s="50"/>
      <c r="H240" s="58" t="b">
        <f t="shared" si="4"/>
        <v>0</v>
      </c>
    </row>
    <row r="243" spans="2:8" x14ac:dyDescent="0.25">
      <c r="B243" s="25" t="s">
        <v>67</v>
      </c>
      <c r="C243" s="4"/>
      <c r="D243" s="4"/>
      <c r="E243" s="4"/>
      <c r="F243" s="4"/>
      <c r="G243" s="4"/>
      <c r="H243" s="4"/>
    </row>
    <row r="245" spans="2:8" x14ac:dyDescent="0.25">
      <c r="B245" t="s">
        <v>69</v>
      </c>
    </row>
    <row r="247" spans="2:8" x14ac:dyDescent="0.25">
      <c r="B247" t="s">
        <v>79</v>
      </c>
    </row>
    <row r="249" spans="2:8" x14ac:dyDescent="0.25">
      <c r="B249" s="55" t="s">
        <v>70</v>
      </c>
      <c r="C249" s="44"/>
      <c r="D249" s="45"/>
      <c r="F249" s="50"/>
      <c r="H249" s="58">
        <f>IF(F249="DA",6,0)</f>
        <v>0</v>
      </c>
    </row>
    <row r="250" spans="2:8" x14ac:dyDescent="0.25">
      <c r="B250" s="55" t="s">
        <v>71</v>
      </c>
      <c r="C250" s="44"/>
      <c r="D250" s="45"/>
      <c r="F250" s="50"/>
      <c r="H250" s="58">
        <f>IF(F250="DA",5,0)</f>
        <v>0</v>
      </c>
    </row>
    <row r="251" spans="2:8" x14ac:dyDescent="0.25">
      <c r="B251" s="55" t="s">
        <v>72</v>
      </c>
      <c r="C251" s="44"/>
      <c r="D251" s="45"/>
      <c r="F251" s="50"/>
      <c r="H251" s="58">
        <f>IF(F251="DA",4,0)</f>
        <v>0</v>
      </c>
    </row>
    <row r="252" spans="2:8" x14ac:dyDescent="0.25">
      <c r="B252" s="55" t="s">
        <v>73</v>
      </c>
      <c r="C252" s="44"/>
      <c r="D252" s="45"/>
      <c r="F252" s="50"/>
      <c r="H252" s="58">
        <f>IF(F252="DA",3,0)</f>
        <v>0</v>
      </c>
    </row>
    <row r="253" spans="2:8" x14ac:dyDescent="0.25">
      <c r="B253" s="55" t="s">
        <v>74</v>
      </c>
      <c r="C253" s="44"/>
      <c r="D253" s="45"/>
      <c r="F253" s="50"/>
      <c r="H253" s="58">
        <f>IF(F253="DA",2,0)</f>
        <v>0</v>
      </c>
    </row>
    <row r="254" spans="2:8" x14ac:dyDescent="0.25">
      <c r="B254" s="55" t="s">
        <v>75</v>
      </c>
      <c r="C254" s="44"/>
      <c r="D254" s="45"/>
      <c r="F254" s="50"/>
      <c r="H254" s="58">
        <f>IF(F254="DA",1,0)</f>
        <v>0</v>
      </c>
    </row>
    <row r="255" spans="2:8" x14ac:dyDescent="0.25">
      <c r="B255" s="55" t="s">
        <v>76</v>
      </c>
      <c r="C255" s="44"/>
      <c r="D255" s="45"/>
      <c r="F255" s="50"/>
      <c r="H255" s="58">
        <f>IF(F255="DA",0,0)</f>
        <v>0</v>
      </c>
    </row>
    <row r="256" spans="2:8" x14ac:dyDescent="0.25">
      <c r="B256" s="55" t="s">
        <v>77</v>
      </c>
      <c r="C256" s="44"/>
      <c r="D256" s="45"/>
      <c r="F256" s="50"/>
      <c r="H256" s="58">
        <f>IF(F256="DA",2,0)</f>
        <v>0</v>
      </c>
    </row>
    <row r="257" spans="2:8" x14ac:dyDescent="0.25">
      <c r="B257" s="55" t="s">
        <v>78</v>
      </c>
      <c r="C257" s="44"/>
      <c r="D257" s="45"/>
      <c r="F257" s="50"/>
      <c r="H257" s="58">
        <f>IF(F257="DA",1,0)</f>
        <v>0</v>
      </c>
    </row>
    <row r="258" spans="2:8" x14ac:dyDescent="0.25">
      <c r="B258" s="55" t="s">
        <v>68</v>
      </c>
      <c r="C258" s="44"/>
      <c r="D258" s="45"/>
      <c r="F258" s="50"/>
      <c r="H258" s="58">
        <f>IF(F258="DA",2,0)</f>
        <v>0</v>
      </c>
    </row>
    <row r="261" spans="2:8" ht="13.8" x14ac:dyDescent="0.25">
      <c r="B261" s="63" t="s">
        <v>89</v>
      </c>
      <c r="C261" s="16"/>
      <c r="D261" s="16"/>
      <c r="E261" s="16"/>
      <c r="F261" s="16"/>
      <c r="G261" s="16"/>
    </row>
    <row r="262" spans="2:8" ht="13.8" x14ac:dyDescent="0.25">
      <c r="B262" s="63" t="s">
        <v>80</v>
      </c>
      <c r="C262" s="16"/>
      <c r="D262" s="16"/>
      <c r="E262" s="16"/>
      <c r="F262" s="16"/>
      <c r="G262" s="16"/>
    </row>
    <row r="263" spans="2:8" ht="13.8" x14ac:dyDescent="0.25">
      <c r="B263" s="63" t="s">
        <v>81</v>
      </c>
      <c r="C263" s="16"/>
      <c r="D263" s="16"/>
      <c r="E263" s="16"/>
      <c r="F263" s="16"/>
      <c r="G263" s="16"/>
    </row>
    <row r="264" spans="2:8" ht="13.8" x14ac:dyDescent="0.25">
      <c r="B264" s="63" t="s">
        <v>90</v>
      </c>
      <c r="C264" s="16"/>
      <c r="D264" s="16"/>
      <c r="E264" s="16"/>
      <c r="F264" s="16"/>
      <c r="G264" s="16"/>
    </row>
    <row r="265" spans="2:8" ht="13.8" thickBot="1" x14ac:dyDescent="0.3"/>
    <row r="266" spans="2:8" ht="13.8" thickBot="1" x14ac:dyDescent="0.3">
      <c r="B266" s="56" t="s">
        <v>82</v>
      </c>
      <c r="H266" s="62">
        <f>SUM(H32:H259)</f>
        <v>410.2</v>
      </c>
    </row>
    <row r="269" spans="2:8" x14ac:dyDescent="0.25">
      <c r="E269" s="68" t="s">
        <v>85</v>
      </c>
      <c r="F269" s="68"/>
      <c r="G269" s="68"/>
      <c r="H269" s="68"/>
    </row>
    <row r="270" spans="2:8" x14ac:dyDescent="0.25">
      <c r="E270" s="68"/>
      <c r="F270" s="68"/>
      <c r="G270" s="68"/>
      <c r="H270" s="68"/>
    </row>
    <row r="271" spans="2:8" x14ac:dyDescent="0.25">
      <c r="E271" s="68"/>
      <c r="F271" s="68"/>
      <c r="G271" s="68"/>
      <c r="H271" s="68"/>
    </row>
    <row r="272" spans="2:8" ht="13.8" thickBot="1" x14ac:dyDescent="0.3">
      <c r="E272" s="69"/>
      <c r="F272" s="69"/>
      <c r="G272" s="69"/>
      <c r="H272" s="69"/>
    </row>
    <row r="273" spans="5:8" x14ac:dyDescent="0.25">
      <c r="E273" s="70" t="s">
        <v>86</v>
      </c>
      <c r="F273" s="71"/>
      <c r="G273" s="71"/>
      <c r="H273" s="71"/>
    </row>
  </sheetData>
  <mergeCells count="6">
    <mergeCell ref="D67:D68"/>
    <mergeCell ref="B60:H60"/>
    <mergeCell ref="B45:H45"/>
    <mergeCell ref="E269:H272"/>
    <mergeCell ref="E273:H273"/>
    <mergeCell ref="B87:H88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6"/>
  <sheetViews>
    <sheetView workbookViewId="0">
      <selection activeCell="C3" sqref="C3"/>
    </sheetView>
  </sheetViews>
  <sheetFormatPr defaultRowHeight="13.2" x14ac:dyDescent="0.25"/>
  <sheetData>
    <row r="1" spans="2:14" ht="13.8" thickBot="1" x14ac:dyDescent="0.3"/>
    <row r="2" spans="2:14" ht="13.8" thickBot="1" x14ac:dyDescent="0.3">
      <c r="B2" s="33" t="s">
        <v>31</v>
      </c>
      <c r="C2" s="33" t="s">
        <v>30</v>
      </c>
      <c r="F2" s="37">
        <v>1</v>
      </c>
      <c r="G2" s="38"/>
      <c r="H2" s="38"/>
      <c r="I2" s="38"/>
      <c r="J2" s="38"/>
      <c r="K2" s="38"/>
      <c r="L2" s="38"/>
      <c r="M2" s="38"/>
      <c r="N2" s="39">
        <v>10</v>
      </c>
    </row>
    <row r="3" spans="2:14" ht="13.8" thickBot="1" x14ac:dyDescent="0.3">
      <c r="B3" s="34">
        <v>0</v>
      </c>
      <c r="C3" s="34">
        <v>0</v>
      </c>
      <c r="F3" s="40">
        <v>2</v>
      </c>
      <c r="G3" s="37">
        <v>1</v>
      </c>
      <c r="H3" s="37">
        <v>1</v>
      </c>
      <c r="I3" s="41"/>
      <c r="J3" s="41"/>
      <c r="K3" s="41"/>
      <c r="L3" s="41"/>
      <c r="M3" s="41"/>
      <c r="N3" s="42">
        <v>9</v>
      </c>
    </row>
    <row r="4" spans="2:14" ht="13.8" thickBot="1" x14ac:dyDescent="0.3">
      <c r="B4" s="34">
        <v>1</v>
      </c>
      <c r="C4" s="34">
        <v>2</v>
      </c>
      <c r="F4" s="40">
        <v>3</v>
      </c>
      <c r="G4" s="40">
        <v>2</v>
      </c>
      <c r="H4" s="40">
        <v>2</v>
      </c>
      <c r="I4" s="37">
        <v>1</v>
      </c>
      <c r="J4" s="41"/>
      <c r="K4" s="41"/>
      <c r="L4" s="41"/>
      <c r="M4" s="41"/>
      <c r="N4" s="42">
        <v>8</v>
      </c>
    </row>
    <row r="5" spans="2:14" ht="13.8" thickBot="1" x14ac:dyDescent="0.3">
      <c r="B5" s="34">
        <v>3</v>
      </c>
      <c r="C5" s="34">
        <v>2</v>
      </c>
      <c r="F5" s="40" t="s">
        <v>35</v>
      </c>
      <c r="G5" s="40">
        <v>3</v>
      </c>
      <c r="H5" s="40">
        <v>3</v>
      </c>
      <c r="I5" s="40">
        <v>2</v>
      </c>
      <c r="J5" s="37">
        <v>1</v>
      </c>
      <c r="K5" s="41"/>
      <c r="L5" s="41"/>
      <c r="M5" s="41"/>
      <c r="N5" s="42">
        <v>7</v>
      </c>
    </row>
    <row r="6" spans="2:14" ht="13.8" thickBot="1" x14ac:dyDescent="0.3">
      <c r="B6" s="34">
        <v>4</v>
      </c>
      <c r="C6" s="34">
        <v>3</v>
      </c>
      <c r="F6" s="40"/>
      <c r="G6" s="41" t="s">
        <v>35</v>
      </c>
      <c r="H6" s="41" t="s">
        <v>35</v>
      </c>
      <c r="I6" s="40">
        <v>3</v>
      </c>
      <c r="J6" s="40">
        <v>2</v>
      </c>
      <c r="K6" s="37">
        <v>1</v>
      </c>
      <c r="L6" s="41"/>
      <c r="M6" s="41"/>
      <c r="N6" s="42">
        <v>6</v>
      </c>
    </row>
    <row r="7" spans="2:14" ht="13.8" thickBot="1" x14ac:dyDescent="0.3">
      <c r="B7" s="34">
        <v>7</v>
      </c>
      <c r="C7" s="34">
        <v>5</v>
      </c>
      <c r="F7" s="40"/>
      <c r="G7" s="41"/>
      <c r="H7" s="41"/>
      <c r="I7" s="41" t="s">
        <v>35</v>
      </c>
      <c r="J7" s="40">
        <v>3</v>
      </c>
      <c r="K7" s="40">
        <v>2</v>
      </c>
      <c r="L7" s="37">
        <v>1</v>
      </c>
      <c r="M7" s="41"/>
      <c r="N7" s="42">
        <v>5</v>
      </c>
    </row>
    <row r="8" spans="2:14" ht="13.8" thickBot="1" x14ac:dyDescent="0.3">
      <c r="B8" s="34">
        <v>10</v>
      </c>
      <c r="C8" s="34">
        <v>10</v>
      </c>
      <c r="F8" s="40"/>
      <c r="G8" s="41"/>
      <c r="H8" s="41"/>
      <c r="I8" s="41"/>
      <c r="J8" s="41" t="s">
        <v>35</v>
      </c>
      <c r="K8" s="40">
        <v>3</v>
      </c>
      <c r="L8" s="40">
        <v>2</v>
      </c>
      <c r="M8" s="37">
        <v>1</v>
      </c>
      <c r="N8" s="42">
        <v>4</v>
      </c>
    </row>
    <row r="9" spans="2:14" ht="13.8" thickBot="1" x14ac:dyDescent="0.3">
      <c r="B9" s="34">
        <v>13</v>
      </c>
      <c r="C9" s="34">
        <v>15</v>
      </c>
      <c r="F9" s="40"/>
      <c r="G9" s="41"/>
      <c r="H9" s="41"/>
      <c r="I9" s="41"/>
      <c r="J9" s="41"/>
      <c r="K9" s="41" t="s">
        <v>35</v>
      </c>
      <c r="L9" s="40">
        <v>3</v>
      </c>
      <c r="M9" s="40">
        <v>2</v>
      </c>
      <c r="N9" s="42">
        <v>3</v>
      </c>
    </row>
    <row r="10" spans="2:14" ht="13.8" thickBot="1" x14ac:dyDescent="0.3">
      <c r="B10" s="34">
        <v>16</v>
      </c>
      <c r="C10" s="34">
        <v>20</v>
      </c>
      <c r="F10" s="40"/>
      <c r="G10" s="41"/>
      <c r="H10" s="41"/>
      <c r="I10" s="41"/>
      <c r="J10" s="41"/>
      <c r="K10" s="41"/>
      <c r="L10" s="41" t="s">
        <v>35</v>
      </c>
      <c r="M10" s="40">
        <v>3</v>
      </c>
      <c r="N10" s="42">
        <v>2</v>
      </c>
    </row>
    <row r="11" spans="2:14" ht="13.8" thickBot="1" x14ac:dyDescent="0.3">
      <c r="B11" s="34">
        <v>19</v>
      </c>
      <c r="C11" s="34">
        <v>25</v>
      </c>
      <c r="F11" s="40"/>
      <c r="G11" s="41"/>
      <c r="H11" s="41"/>
      <c r="I11" s="41"/>
      <c r="J11" s="41"/>
      <c r="K11" s="41"/>
      <c r="L11" s="41"/>
      <c r="M11" s="41" t="s">
        <v>35</v>
      </c>
      <c r="N11" s="42">
        <v>1</v>
      </c>
    </row>
    <row r="12" spans="2:14" ht="13.8" thickBot="1" x14ac:dyDescent="0.3">
      <c r="B12" s="34">
        <v>22</v>
      </c>
      <c r="C12" s="34">
        <v>30</v>
      </c>
    </row>
    <row r="13" spans="2:14" ht="13.8" thickBot="1" x14ac:dyDescent="0.3">
      <c r="B13" s="34">
        <v>25</v>
      </c>
      <c r="C13" s="34">
        <v>35</v>
      </c>
    </row>
    <row r="14" spans="2:14" ht="13.8" thickBot="1" x14ac:dyDescent="0.3">
      <c r="B14" s="34">
        <v>26</v>
      </c>
      <c r="C14" s="34">
        <v>35</v>
      </c>
    </row>
    <row r="15" spans="2:14" ht="13.8" thickBot="1" x14ac:dyDescent="0.3">
      <c r="B15" s="34">
        <v>27</v>
      </c>
      <c r="C15" s="34">
        <v>40</v>
      </c>
    </row>
    <row r="16" spans="2:14" ht="27" thickBot="1" x14ac:dyDescent="0.3">
      <c r="B16" s="34">
        <v>31</v>
      </c>
      <c r="C16" s="34" t="s">
        <v>32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</dc:creator>
  <cp:lastModifiedBy>Predsjednik - SZOM</cp:lastModifiedBy>
  <dcterms:created xsi:type="dcterms:W3CDTF">2017-02-21T09:31:39Z</dcterms:created>
  <dcterms:modified xsi:type="dcterms:W3CDTF">2026-01-19T10:35:52Z</dcterms:modified>
</cp:coreProperties>
</file>